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dministration\Gestion des adherents\Adhérents\DOCS DECLARATION\2018\"/>
    </mc:Choice>
  </mc:AlternateContent>
  <bookViews>
    <workbookView xWindow="0" yWindow="0" windowWidth="26730" windowHeight="9750"/>
  </bookViews>
  <sheets>
    <sheet name="20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3" i="1" l="1"/>
  <c r="F42" i="1"/>
  <c r="F36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43" i="1"/>
  <c r="D42" i="1"/>
  <c r="D39" i="1"/>
  <c r="D36" i="1"/>
  <c r="D22" i="1"/>
  <c r="D23" i="1"/>
  <c r="D24" i="1"/>
  <c r="D25" i="1"/>
  <c r="D26" i="1"/>
  <c r="D27" i="1"/>
  <c r="D28" i="1"/>
  <c r="D29" i="1"/>
  <c r="D30" i="1"/>
  <c r="D31" i="1"/>
  <c r="D32" i="1"/>
  <c r="D33" i="1"/>
  <c r="D21" i="1"/>
  <c r="D7" i="1"/>
  <c r="D8" i="1"/>
  <c r="D9" i="1"/>
  <c r="D10" i="1"/>
  <c r="D11" i="1"/>
  <c r="D12" i="1"/>
  <c r="D13" i="1"/>
  <c r="D14" i="1"/>
  <c r="D15" i="1"/>
  <c r="D16" i="1"/>
  <c r="D17" i="1"/>
  <c r="D18" i="1"/>
  <c r="D6" i="1"/>
  <c r="F45" i="1" l="1"/>
  <c r="D45" i="1"/>
</calcChain>
</file>

<file path=xl/sharedStrings.xml><?xml version="1.0" encoding="utf-8"?>
<sst xmlns="http://schemas.openxmlformats.org/spreadsheetml/2006/main" count="60" uniqueCount="46">
  <si>
    <t>Total 2017</t>
  </si>
  <si>
    <t>PARFUMERIE</t>
  </si>
  <si>
    <t>V________</t>
  </si>
  <si>
    <t>MELDEFORMULAR FUER TEXTILIEN, SCHUHE, LEDER</t>
  </si>
  <si>
    <t>Meldungsjahr</t>
  </si>
  <si>
    <t>Mitgliedsnummer</t>
  </si>
  <si>
    <t>TEXTILIEN</t>
  </si>
  <si>
    <t>ARTIKELN</t>
  </si>
  <si>
    <t>Anzahl Artikeln</t>
  </si>
  <si>
    <t>€/Artikel ohne MwSt</t>
  </si>
  <si>
    <t>Vorauszahlung 2018</t>
  </si>
  <si>
    <t>Artikeln mit einer oder mehrere Etiketten</t>
  </si>
  <si>
    <t>Hemd, Hemdbluse, verpackt</t>
  </si>
  <si>
    <t>Pyjamas und Nachthemde</t>
  </si>
  <si>
    <t>Slips und Damenslips</t>
  </si>
  <si>
    <t>Unterwäsche (Unterhemd,...)</t>
  </si>
  <si>
    <t>Nylonstrumpfhosen und Panties</t>
  </si>
  <si>
    <t>Strümpfe</t>
  </si>
  <si>
    <t>Decken</t>
  </si>
  <si>
    <t>Kopfkissen</t>
  </si>
  <si>
    <t>Bettbezug, Kopfkissenbezug, Betttuch</t>
  </si>
  <si>
    <t>Kurzware</t>
  </si>
  <si>
    <t>Kleiderbügel aus Kunststoff (nicht zurückkehrend)</t>
  </si>
  <si>
    <t>Sonstige</t>
  </si>
  <si>
    <t>LEDERWARENHANDEL</t>
  </si>
  <si>
    <t>Handtaschen aus Leder oder Kunstleder</t>
  </si>
  <si>
    <t>Nylon-Handtaschen (Faltversion)</t>
  </si>
  <si>
    <t>Grosser Reisekoffer</t>
  </si>
  <si>
    <t>Kleiner Reisekoffer</t>
  </si>
  <si>
    <t>Grosse Reisetasche</t>
  </si>
  <si>
    <t>Kleine Reisetasche</t>
  </si>
  <si>
    <t>Businessartikeln (Ledertasche…)</t>
  </si>
  <si>
    <t>Grosser Regenschirm</t>
  </si>
  <si>
    <t>Kleiner Regenschirm (Knirps)</t>
  </si>
  <si>
    <t>Schulsack</t>
  </si>
  <si>
    <t>Geldbeutel, Schlüsselanhänger, usw…</t>
  </si>
  <si>
    <t>Gürtel (Täschchen)</t>
  </si>
  <si>
    <t>SCHUHE</t>
  </si>
  <si>
    <t>Schuhe (Paar, alle Grösse)</t>
  </si>
  <si>
    <t>Verkauft Artikeln, inkl. Musterware</t>
  </si>
  <si>
    <t>SERVICE-VERPACKUNGEN (GEWICHT)</t>
  </si>
  <si>
    <t>Gewicht in Kg</t>
  </si>
  <si>
    <t>Euro/Kg ohne MwSt</t>
  </si>
  <si>
    <t>Papier/Pappe Tüte</t>
  </si>
  <si>
    <t>Kunststoff Tüte</t>
  </si>
  <si>
    <t>TOTAL exkl. MwSt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</si>
</sst>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5" formatCode="0;;;@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165" fontId="7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165" fontId="0" fillId="0" borderId="2" xfId="0" applyNumberFormat="1" applyBorder="1" applyProtection="1"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165" fontId="0" fillId="0" borderId="0" xfId="0" applyNumberFormat="1" applyProtection="1">
      <protection locked="0"/>
    </xf>
    <xf numFmtId="165" fontId="0" fillId="0" borderId="1" xfId="0" applyNumberFormat="1" applyBorder="1" applyProtection="1"/>
    <xf numFmtId="0" fontId="3" fillId="0" borderId="0" xfId="0" applyFont="1" applyBorder="1" applyProtection="1"/>
    <xf numFmtId="165" fontId="7" fillId="0" borderId="0" xfId="0" applyNumberFormat="1" applyFont="1" applyProtection="1"/>
    <xf numFmtId="164" fontId="0" fillId="0" borderId="1" xfId="0" applyNumberFormat="1" applyBorder="1" applyProtection="1"/>
    <xf numFmtId="0" fontId="0" fillId="0" borderId="0" xfId="0" applyProtection="1"/>
    <xf numFmtId="164" fontId="0" fillId="0" borderId="0" xfId="0" applyNumberFormat="1" applyProtection="1"/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2" fillId="0" borderId="0" xfId="0" applyFont="1" applyProtection="1"/>
    <xf numFmtId="0" fontId="0" fillId="0" borderId="1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3" fillId="0" borderId="1" xfId="0" applyFont="1" applyBorder="1" applyProtection="1">
      <protection locked="0"/>
    </xf>
    <xf numFmtId="164" fontId="0" fillId="0" borderId="0" xfId="0" applyNumberForma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B6" sqref="B6"/>
    </sheetView>
  </sheetViews>
  <sheetFormatPr baseColWidth="10" defaultRowHeight="15" x14ac:dyDescent="0.25"/>
  <cols>
    <col min="1" max="1" width="34.28515625" style="16" customWidth="1"/>
    <col min="2" max="2" width="11.42578125" style="16"/>
    <col min="3" max="3" width="11.42578125" style="17"/>
    <col min="4" max="4" width="11.42578125" style="16"/>
    <col min="5" max="5" width="2.7109375" style="16" bestFit="1" customWidth="1"/>
    <col min="6" max="6" width="11.85546875" style="21" bestFit="1" customWidth="1"/>
    <col min="7" max="16384" width="11.42578125" style="16"/>
  </cols>
  <sheetData>
    <row r="1" spans="1:7" ht="37.5" customHeight="1" x14ac:dyDescent="0.25">
      <c r="A1" s="32" t="s">
        <v>3</v>
      </c>
      <c r="B1" s="32"/>
      <c r="C1" s="32"/>
      <c r="D1" s="32"/>
      <c r="E1" s="32"/>
      <c r="F1" s="33"/>
      <c r="G1" s="33"/>
    </row>
    <row r="2" spans="1:7" ht="15.75" x14ac:dyDescent="0.25">
      <c r="A2" s="26" t="s">
        <v>4</v>
      </c>
      <c r="B2" s="27">
        <v>2017</v>
      </c>
      <c r="F2" s="28"/>
    </row>
    <row r="3" spans="1:7" ht="15.75" x14ac:dyDescent="0.25">
      <c r="A3" s="26" t="s">
        <v>5</v>
      </c>
      <c r="B3" s="26" t="s">
        <v>2</v>
      </c>
    </row>
    <row r="4" spans="1:7" ht="18.75" x14ac:dyDescent="0.3">
      <c r="A4" s="29" t="s">
        <v>6</v>
      </c>
    </row>
    <row r="5" spans="1:7" ht="30" x14ac:dyDescent="0.25">
      <c r="A5" s="30" t="s">
        <v>7</v>
      </c>
      <c r="B5" s="18" t="s">
        <v>8</v>
      </c>
      <c r="C5" s="19" t="s">
        <v>9</v>
      </c>
      <c r="D5" s="30" t="s">
        <v>0</v>
      </c>
      <c r="E5" s="20"/>
      <c r="F5" s="31" t="s">
        <v>10</v>
      </c>
    </row>
    <row r="6" spans="1:7" x14ac:dyDescent="0.25">
      <c r="A6" s="24" t="s">
        <v>11</v>
      </c>
      <c r="B6" s="25"/>
      <c r="C6" s="15">
        <v>1.7405000000000001E-3</v>
      </c>
      <c r="D6" s="12">
        <f>C6*B6</f>
        <v>0</v>
      </c>
      <c r="E6" s="13">
        <v>1</v>
      </c>
      <c r="F6" s="14">
        <f>B6*0.0017511</f>
        <v>0</v>
      </c>
    </row>
    <row r="7" spans="1:7" x14ac:dyDescent="0.25">
      <c r="A7" s="24" t="s">
        <v>12</v>
      </c>
      <c r="B7" s="25"/>
      <c r="C7" s="15">
        <v>9.8107000000000003E-3</v>
      </c>
      <c r="D7" s="12">
        <f t="shared" ref="D7:D18" si="0">C7*B7</f>
        <v>0</v>
      </c>
      <c r="E7" s="13">
        <v>2</v>
      </c>
      <c r="F7" s="14">
        <f>B7*0.0099333</f>
        <v>0</v>
      </c>
    </row>
    <row r="8" spans="1:7" x14ac:dyDescent="0.25">
      <c r="A8" s="24" t="s">
        <v>13</v>
      </c>
      <c r="B8" s="25"/>
      <c r="C8" s="15">
        <v>8.1154E-3</v>
      </c>
      <c r="D8" s="12">
        <f t="shared" si="0"/>
        <v>0</v>
      </c>
      <c r="E8" s="13">
        <v>3</v>
      </c>
      <c r="F8" s="14">
        <f>B8*0.0081985</f>
        <v>0</v>
      </c>
    </row>
    <row r="9" spans="1:7" x14ac:dyDescent="0.25">
      <c r="A9" s="24" t="s">
        <v>14</v>
      </c>
      <c r="B9" s="25"/>
      <c r="C9" s="15">
        <v>1.3997E-3</v>
      </c>
      <c r="D9" s="12">
        <f t="shared" si="0"/>
        <v>0</v>
      </c>
      <c r="E9" s="13">
        <v>4</v>
      </c>
      <c r="F9" s="14">
        <f>B9*0.0013685</f>
        <v>0</v>
      </c>
    </row>
    <row r="10" spans="1:7" x14ac:dyDescent="0.25">
      <c r="A10" s="24" t="s">
        <v>15</v>
      </c>
      <c r="B10" s="25"/>
      <c r="C10" s="15">
        <v>1.4400000000000001E-3</v>
      </c>
      <c r="D10" s="12">
        <f t="shared" si="0"/>
        <v>0</v>
      </c>
      <c r="E10" s="13">
        <v>5</v>
      </c>
      <c r="F10" s="14">
        <f>B10*0.0068777</f>
        <v>0</v>
      </c>
    </row>
    <row r="11" spans="1:7" x14ac:dyDescent="0.25">
      <c r="A11" s="24" t="s">
        <v>16</v>
      </c>
      <c r="B11" s="25"/>
      <c r="C11" s="15">
        <v>2.9033000000000002E-3</v>
      </c>
      <c r="D11" s="12">
        <f t="shared" si="0"/>
        <v>0</v>
      </c>
      <c r="E11" s="13">
        <v>6</v>
      </c>
      <c r="F11" s="14">
        <f>B11*0.0036111</f>
        <v>0</v>
      </c>
    </row>
    <row r="12" spans="1:7" x14ac:dyDescent="0.25">
      <c r="A12" s="24" t="s">
        <v>17</v>
      </c>
      <c r="B12" s="25"/>
      <c r="C12" s="15">
        <v>1.5701000000000001E-3</v>
      </c>
      <c r="D12" s="12">
        <f t="shared" si="0"/>
        <v>0</v>
      </c>
      <c r="E12" s="13">
        <v>7</v>
      </c>
      <c r="F12" s="14">
        <f>B12*0.0015598</f>
        <v>0</v>
      </c>
    </row>
    <row r="13" spans="1:7" x14ac:dyDescent="0.25">
      <c r="A13" s="24" t="s">
        <v>18</v>
      </c>
      <c r="B13" s="25"/>
      <c r="C13" s="15">
        <v>2.7516499999999999E-2</v>
      </c>
      <c r="D13" s="12">
        <f t="shared" si="0"/>
        <v>0</v>
      </c>
      <c r="E13" s="13">
        <v>8</v>
      </c>
      <c r="F13" s="14">
        <f>B13*0.0280791</f>
        <v>0</v>
      </c>
    </row>
    <row r="14" spans="1:7" x14ac:dyDescent="0.25">
      <c r="A14" s="24" t="s">
        <v>19</v>
      </c>
      <c r="B14" s="25"/>
      <c r="C14" s="15">
        <v>1.36253E-2</v>
      </c>
      <c r="D14" s="12">
        <f t="shared" si="0"/>
        <v>0</v>
      </c>
      <c r="E14" s="13">
        <v>9</v>
      </c>
      <c r="F14" s="14">
        <f>B14*0.0139</f>
        <v>0</v>
      </c>
    </row>
    <row r="15" spans="1:7" x14ac:dyDescent="0.25">
      <c r="A15" s="24" t="s">
        <v>20</v>
      </c>
      <c r="B15" s="25"/>
      <c r="C15" s="15">
        <v>1.44653E-2</v>
      </c>
      <c r="D15" s="12">
        <f t="shared" si="0"/>
        <v>0</v>
      </c>
      <c r="E15" s="13">
        <v>10</v>
      </c>
      <c r="F15" s="14">
        <f>B15*0.0146449</f>
        <v>0</v>
      </c>
    </row>
    <row r="16" spans="1:7" x14ac:dyDescent="0.25">
      <c r="A16" s="24" t="s">
        <v>21</v>
      </c>
      <c r="B16" s="25"/>
      <c r="C16" s="15">
        <v>4.1387000000000004E-3</v>
      </c>
      <c r="D16" s="12">
        <f t="shared" si="0"/>
        <v>0</v>
      </c>
      <c r="E16" s="13">
        <v>11</v>
      </c>
      <c r="F16" s="14">
        <f>B16*0.0037887</f>
        <v>0</v>
      </c>
    </row>
    <row r="17" spans="1:6" x14ac:dyDescent="0.25">
      <c r="A17" s="34" t="s">
        <v>22</v>
      </c>
      <c r="B17" s="25"/>
      <c r="C17" s="15">
        <v>2.9585E-2</v>
      </c>
      <c r="D17" s="12">
        <f t="shared" si="0"/>
        <v>0</v>
      </c>
      <c r="E17" s="13">
        <v>12</v>
      </c>
      <c r="F17" s="14">
        <f>B17*0.0296705</f>
        <v>0</v>
      </c>
    </row>
    <row r="18" spans="1:6" x14ac:dyDescent="0.25">
      <c r="A18" s="24" t="s">
        <v>23</v>
      </c>
      <c r="B18" s="25"/>
      <c r="C18" s="15">
        <v>4.2281999999999997E-3</v>
      </c>
      <c r="D18" s="12">
        <f t="shared" si="0"/>
        <v>0</v>
      </c>
      <c r="E18" s="13">
        <v>13</v>
      </c>
      <c r="F18" s="14">
        <f>B18*0.0041952</f>
        <v>0</v>
      </c>
    </row>
    <row r="19" spans="1:6" ht="18.75" x14ac:dyDescent="0.3">
      <c r="A19" s="22" t="s">
        <v>24</v>
      </c>
      <c r="B19" s="1"/>
      <c r="C19" s="5"/>
      <c r="D19" s="6"/>
      <c r="E19" s="3"/>
      <c r="F19" s="4"/>
    </row>
    <row r="20" spans="1:6" ht="30" x14ac:dyDescent="0.25">
      <c r="A20" s="30" t="s">
        <v>7</v>
      </c>
      <c r="B20" s="18" t="s">
        <v>8</v>
      </c>
      <c r="C20" s="19" t="s">
        <v>9</v>
      </c>
      <c r="D20" s="30" t="s">
        <v>0</v>
      </c>
      <c r="E20" s="9"/>
      <c r="F20" s="4"/>
    </row>
    <row r="21" spans="1:6" x14ac:dyDescent="0.25">
      <c r="A21" s="24" t="s">
        <v>25</v>
      </c>
      <c r="B21" s="25"/>
      <c r="C21" s="15">
        <v>1.03757E-2</v>
      </c>
      <c r="D21" s="12">
        <f>C21*B21</f>
        <v>0</v>
      </c>
      <c r="E21" s="13">
        <v>14</v>
      </c>
      <c r="F21" s="14">
        <f>B21*0.0105205</f>
        <v>0</v>
      </c>
    </row>
    <row r="22" spans="1:6" x14ac:dyDescent="0.25">
      <c r="A22" s="24" t="s">
        <v>26</v>
      </c>
      <c r="B22" s="25"/>
      <c r="C22" s="15">
        <v>1.08787E-2</v>
      </c>
      <c r="D22" s="12">
        <f t="shared" ref="D22:D33" si="1">C22*B22</f>
        <v>0</v>
      </c>
      <c r="E22" s="13">
        <v>15</v>
      </c>
      <c r="F22" s="14">
        <f>B22*0.0110465</f>
        <v>0</v>
      </c>
    </row>
    <row r="23" spans="1:6" x14ac:dyDescent="0.25">
      <c r="A23" s="24" t="s">
        <v>27</v>
      </c>
      <c r="B23" s="25"/>
      <c r="C23" s="15">
        <v>1.8306200000000002E-2</v>
      </c>
      <c r="D23" s="12">
        <f t="shared" si="1"/>
        <v>0</v>
      </c>
      <c r="E23" s="13">
        <v>16</v>
      </c>
      <c r="F23" s="14">
        <f>B23*0.0183062</f>
        <v>0</v>
      </c>
    </row>
    <row r="24" spans="1:6" x14ac:dyDescent="0.25">
      <c r="A24" s="24" t="s">
        <v>28</v>
      </c>
      <c r="B24" s="25"/>
      <c r="C24" s="15">
        <v>1.11696E-2</v>
      </c>
      <c r="D24" s="12">
        <f t="shared" si="1"/>
        <v>0</v>
      </c>
      <c r="E24" s="13">
        <v>17</v>
      </c>
      <c r="F24" s="14">
        <f>B24*0.0114088</f>
        <v>0</v>
      </c>
    </row>
    <row r="25" spans="1:6" x14ac:dyDescent="0.25">
      <c r="A25" s="24" t="s">
        <v>29</v>
      </c>
      <c r="B25" s="25"/>
      <c r="C25" s="15">
        <v>1.04782E-2</v>
      </c>
      <c r="D25" s="12">
        <f t="shared" si="1"/>
        <v>0</v>
      </c>
      <c r="E25" s="13">
        <v>18</v>
      </c>
      <c r="F25" s="14">
        <f>B25*0.0106806</f>
        <v>0</v>
      </c>
    </row>
    <row r="26" spans="1:6" x14ac:dyDescent="0.25">
      <c r="A26" s="24" t="s">
        <v>30</v>
      </c>
      <c r="B26" s="25"/>
      <c r="C26" s="15">
        <v>3.1584999999999998E-3</v>
      </c>
      <c r="D26" s="12">
        <f t="shared" si="1"/>
        <v>0</v>
      </c>
      <c r="E26" s="13">
        <v>19</v>
      </c>
      <c r="F26" s="14">
        <f>B26*0.0031585</f>
        <v>0</v>
      </c>
    </row>
    <row r="27" spans="1:6" x14ac:dyDescent="0.25">
      <c r="A27" s="24" t="s">
        <v>31</v>
      </c>
      <c r="B27" s="25"/>
      <c r="C27" s="15">
        <v>2.11019E-2</v>
      </c>
      <c r="D27" s="12">
        <f t="shared" si="1"/>
        <v>0</v>
      </c>
      <c r="E27" s="13">
        <v>20</v>
      </c>
      <c r="F27" s="14">
        <f>B27*0.0213042</f>
        <v>0</v>
      </c>
    </row>
    <row r="28" spans="1:6" x14ac:dyDescent="0.25">
      <c r="A28" s="24" t="s">
        <v>32</v>
      </c>
      <c r="B28" s="25"/>
      <c r="C28" s="15">
        <v>1.06812E-2</v>
      </c>
      <c r="D28" s="12">
        <f t="shared" si="1"/>
        <v>0</v>
      </c>
      <c r="E28" s="13">
        <v>21</v>
      </c>
      <c r="F28" s="14">
        <f>B28*0.0108834</f>
        <v>0</v>
      </c>
    </row>
    <row r="29" spans="1:6" x14ac:dyDescent="0.25">
      <c r="A29" s="24" t="s">
        <v>33</v>
      </c>
      <c r="B29" s="25"/>
      <c r="C29" s="15">
        <v>4.2243999999999997E-3</v>
      </c>
      <c r="D29" s="12">
        <f t="shared" si="1"/>
        <v>0</v>
      </c>
      <c r="E29" s="13">
        <v>22</v>
      </c>
      <c r="F29" s="14">
        <f>B29*0.0040346</f>
        <v>0</v>
      </c>
    </row>
    <row r="30" spans="1:6" x14ac:dyDescent="0.25">
      <c r="A30" s="24" t="s">
        <v>34</v>
      </c>
      <c r="B30" s="25"/>
      <c r="C30" s="15">
        <v>1.9135000000000001E-3</v>
      </c>
      <c r="D30" s="12">
        <f t="shared" si="1"/>
        <v>0</v>
      </c>
      <c r="E30" s="13">
        <v>23</v>
      </c>
      <c r="F30" s="14">
        <f>B30*0.0018301</f>
        <v>0</v>
      </c>
    </row>
    <row r="31" spans="1:6" x14ac:dyDescent="0.25">
      <c r="A31" s="24" t="s">
        <v>35</v>
      </c>
      <c r="B31" s="25"/>
      <c r="C31" s="15">
        <v>1.8155000000000001E-3</v>
      </c>
      <c r="D31" s="12">
        <f t="shared" si="1"/>
        <v>0</v>
      </c>
      <c r="E31" s="13">
        <v>24</v>
      </c>
      <c r="F31" s="14">
        <f>B31*0.0017366</f>
        <v>0</v>
      </c>
    </row>
    <row r="32" spans="1:6" x14ac:dyDescent="0.25">
      <c r="A32" s="24" t="s">
        <v>36</v>
      </c>
      <c r="B32" s="25"/>
      <c r="C32" s="15">
        <v>7.9950000000000004E-3</v>
      </c>
      <c r="D32" s="12">
        <f t="shared" si="1"/>
        <v>0</v>
      </c>
      <c r="E32" s="13">
        <v>25</v>
      </c>
      <c r="F32" s="14">
        <f>B32*0.0007656</f>
        <v>0</v>
      </c>
    </row>
    <row r="33" spans="1:6" x14ac:dyDescent="0.25">
      <c r="A33" s="24" t="s">
        <v>23</v>
      </c>
      <c r="B33" s="25"/>
      <c r="C33" s="15">
        <v>3.5899E-3</v>
      </c>
      <c r="D33" s="12">
        <f t="shared" si="1"/>
        <v>0</v>
      </c>
      <c r="E33" s="13">
        <v>26</v>
      </c>
      <c r="F33" s="14">
        <f>B33*0.0035568</f>
        <v>0</v>
      </c>
    </row>
    <row r="34" spans="1:6" ht="18.75" x14ac:dyDescent="0.3">
      <c r="A34" s="22" t="s">
        <v>37</v>
      </c>
      <c r="B34" s="1"/>
      <c r="C34" s="5"/>
      <c r="D34" s="6"/>
      <c r="E34" s="3"/>
      <c r="F34" s="4"/>
    </row>
    <row r="35" spans="1:6" ht="30" x14ac:dyDescent="0.25">
      <c r="A35" s="30" t="s">
        <v>7</v>
      </c>
      <c r="B35" s="18" t="s">
        <v>8</v>
      </c>
      <c r="C35" s="19" t="s">
        <v>9</v>
      </c>
      <c r="D35" s="30" t="s">
        <v>0</v>
      </c>
      <c r="E35" s="9"/>
      <c r="F35" s="4"/>
    </row>
    <row r="36" spans="1:6" x14ac:dyDescent="0.25">
      <c r="A36" s="24" t="s">
        <v>38</v>
      </c>
      <c r="B36" s="25"/>
      <c r="C36" s="15">
        <v>6.1809999999999999E-3</v>
      </c>
      <c r="D36" s="12">
        <f>C36*B36</f>
        <v>0</v>
      </c>
      <c r="E36" s="13">
        <v>27</v>
      </c>
      <c r="F36" s="14">
        <f>B36*0.0059335</f>
        <v>0</v>
      </c>
    </row>
    <row r="37" spans="1:6" ht="18.75" x14ac:dyDescent="0.3">
      <c r="A37" s="22" t="s">
        <v>1</v>
      </c>
      <c r="B37" s="1"/>
      <c r="C37" s="5"/>
      <c r="D37" s="6"/>
      <c r="E37" s="3"/>
      <c r="F37" s="4"/>
    </row>
    <row r="38" spans="1:6" ht="30" x14ac:dyDescent="0.25">
      <c r="A38" s="30" t="s">
        <v>7</v>
      </c>
      <c r="B38" s="18" t="s">
        <v>8</v>
      </c>
      <c r="C38" s="19" t="s">
        <v>9</v>
      </c>
      <c r="D38" s="30" t="s">
        <v>0</v>
      </c>
      <c r="E38" s="9"/>
      <c r="F38" s="4"/>
    </row>
    <row r="39" spans="1:6" x14ac:dyDescent="0.25">
      <c r="A39" s="24" t="s">
        <v>39</v>
      </c>
      <c r="B39" s="25"/>
      <c r="C39" s="15">
        <v>1.9900000000000001E-2</v>
      </c>
      <c r="D39" s="12">
        <f>C39*B39</f>
        <v>0</v>
      </c>
      <c r="E39" s="13">
        <v>28</v>
      </c>
      <c r="F39" s="14">
        <f>B39*0.0195849</f>
        <v>0</v>
      </c>
    </row>
    <row r="40" spans="1:6" ht="18.75" x14ac:dyDescent="0.3">
      <c r="A40" s="22" t="s">
        <v>40</v>
      </c>
      <c r="B40" s="1"/>
      <c r="C40" s="5"/>
      <c r="D40" s="6"/>
      <c r="E40" s="3"/>
      <c r="F40" s="4"/>
    </row>
    <row r="41" spans="1:6" ht="30" x14ac:dyDescent="0.25">
      <c r="A41" s="2"/>
      <c r="B41" s="23" t="s">
        <v>41</v>
      </c>
      <c r="C41" s="7" t="s">
        <v>42</v>
      </c>
      <c r="D41" s="8" t="s">
        <v>0</v>
      </c>
      <c r="E41" s="9"/>
      <c r="F41" s="4"/>
    </row>
    <row r="42" spans="1:6" x14ac:dyDescent="0.25">
      <c r="A42" s="24" t="s">
        <v>43</v>
      </c>
      <c r="B42" s="25"/>
      <c r="C42" s="15">
        <v>2.8799999999999999E-2</v>
      </c>
      <c r="D42" s="12">
        <f>C42*B42</f>
        <v>0</v>
      </c>
      <c r="E42" s="13">
        <v>29</v>
      </c>
      <c r="F42" s="14">
        <f>B42*C42</f>
        <v>0</v>
      </c>
    </row>
    <row r="43" spans="1:6" x14ac:dyDescent="0.25">
      <c r="A43" s="25" t="s">
        <v>44</v>
      </c>
      <c r="B43" s="25"/>
      <c r="C43" s="15">
        <v>0.42959999999999998</v>
      </c>
      <c r="D43" s="12">
        <f>C43*B43</f>
        <v>0</v>
      </c>
      <c r="E43" s="13">
        <v>30</v>
      </c>
      <c r="F43" s="14">
        <f>C43*B43</f>
        <v>0</v>
      </c>
    </row>
    <row r="44" spans="1:6" x14ac:dyDescent="0.25">
      <c r="A44" s="1"/>
      <c r="B44" s="1"/>
      <c r="C44" s="5"/>
      <c r="D44" s="1"/>
      <c r="E44" s="1"/>
      <c r="F44" s="10"/>
    </row>
    <row r="45" spans="1:6" ht="30" x14ac:dyDescent="0.25">
      <c r="A45" s="1"/>
      <c r="B45" s="1"/>
      <c r="C45" s="35" t="s">
        <v>45</v>
      </c>
      <c r="D45" s="11">
        <f>SUM(D6:D43)</f>
        <v>0</v>
      </c>
      <c r="E45" s="11"/>
      <c r="F45" s="4">
        <f>SUM(F6:F43)</f>
        <v>0</v>
      </c>
    </row>
  </sheetData>
  <sheetProtection algorithmName="SHA-512" hashValue="+z0/LVs5feF6Qpm1ohWRKN0s41QzFqj1bxX2BXeCFwa0eBYKD2X+BDIPsqtUoF4AnIZz4p8XXROPi0+OLnhuYg==" saltValue="hjVgqMyaiKUZh5ckIXeQ4g==" spinCount="100000" sheet="1" objects="1" scenarios="1"/>
  <mergeCells count="2">
    <mergeCell ref="A1:E1"/>
    <mergeCell ref="F1:G1"/>
  </mergeCells>
  <pageMargins left="0.7" right="0.7" top="0.75" bottom="0.75" header="0.3" footer="0.3"/>
  <pageSetup paperSize="9" scale="92" orientation="portrait" r:id="rId1"/>
  <ignoredErrors>
    <ignoredError sqref="D6:D18 F6:F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Marie Dembski</cp:lastModifiedBy>
  <cp:lastPrinted>2017-11-21T14:33:08Z</cp:lastPrinted>
  <dcterms:created xsi:type="dcterms:W3CDTF">2017-11-21T12:53:37Z</dcterms:created>
  <dcterms:modified xsi:type="dcterms:W3CDTF">2017-11-21T15:44:38Z</dcterms:modified>
</cp:coreProperties>
</file>